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15" yWindow="-15" windowWidth="15060" windowHeight="12270"/>
  </bookViews>
  <sheets>
    <sheet name="Cálculos" sheetId="2" r:id="rId1"/>
  </sheets>
  <definedNames>
    <definedName name="_xlnm.Print_Area" localSheetId="0">Cálculos!$A$1:$G$39</definedName>
    <definedName name="Persona">#REF!</definedName>
  </definedNames>
  <calcPr calcId="125725"/>
</workbook>
</file>

<file path=xl/calcChain.xml><?xml version="1.0" encoding="utf-8"?>
<calcChain xmlns="http://schemas.openxmlformats.org/spreadsheetml/2006/main">
  <c r="D32" i="2"/>
  <c r="D90"/>
  <c r="D89"/>
  <c r="D92"/>
  <c r="D91"/>
  <c r="D31"/>
  <c r="D35" s="1"/>
  <c r="D36" s="1"/>
  <c r="D33" l="1"/>
  <c r="D30"/>
  <c r="D34" l="1"/>
</calcChain>
</file>

<file path=xl/comments1.xml><?xml version="1.0" encoding="utf-8"?>
<comments xmlns="http://schemas.openxmlformats.org/spreadsheetml/2006/main">
  <authors>
    <author>Alvaro Pimentel</author>
  </authors>
  <commentList>
    <comment ref="D9" authorId="0">
      <text>
        <r>
          <rPr>
            <sz val="9"/>
            <color indexed="81"/>
            <rFont val="Tahoma"/>
            <family val="2"/>
          </rPr>
          <t xml:space="preserve">Superficie total de fachada rehabilitada mediante inyección, en m²
</t>
        </r>
      </text>
    </comment>
    <comment ref="D11" authorId="0">
      <text>
        <r>
          <rPr>
            <sz val="9"/>
            <color indexed="81"/>
            <rFont val="Tahoma"/>
            <family val="2"/>
          </rPr>
          <t>Temperatura media interior en invierno, en ºC. El CTE marca un valor estandar de 20ºC.</t>
        </r>
      </text>
    </comment>
    <comment ref="D12" authorId="0">
      <text>
        <r>
          <rPr>
            <sz val="9"/>
            <color indexed="81"/>
            <rFont val="Tahoma"/>
            <family val="2"/>
          </rPr>
          <t>Temperatura media del exterior en invierno. En caso de duda, el CTE DA DB-HE2 Apéndice C recoge datos climáticos de las principales localidades.</t>
        </r>
      </text>
    </comment>
    <comment ref="D14" authorId="0">
      <text>
        <r>
          <rPr>
            <sz val="9"/>
            <color indexed="81"/>
            <rFont val="Tahoma"/>
            <family val="2"/>
          </rPr>
          <t>Elegir el tipo de energía que alimenta el sistema de calefacción.</t>
        </r>
      </text>
    </comment>
    <comment ref="D15" authorId="0">
      <text>
        <r>
          <rPr>
            <sz val="9"/>
            <color indexed="81"/>
            <rFont val="Tahoma"/>
            <family val="2"/>
          </rPr>
          <t>Número de meses del periodo de calefacción.</t>
        </r>
      </text>
    </comment>
    <comment ref="D17" authorId="0">
      <text>
        <r>
          <rPr>
            <sz val="9"/>
            <color indexed="81"/>
            <rFont val="Tahoma"/>
            <family val="2"/>
          </rPr>
          <t>Si hay Aire Acondicionado, el cálculo asume que está encendido 6 h al día durante 2 meses.</t>
        </r>
      </text>
    </comment>
    <comment ref="D18" authorId="0">
      <text>
        <r>
          <rPr>
            <sz val="9"/>
            <color indexed="81"/>
            <rFont val="Tahoma"/>
            <family val="2"/>
          </rPr>
          <t>Temperatura media interior en verano, en ºC. El CTE marca un valor estandar de 25ºC.</t>
        </r>
      </text>
    </comment>
    <comment ref="D19" authorId="0">
      <text>
        <r>
          <rPr>
            <sz val="9"/>
            <color indexed="81"/>
            <rFont val="Tahoma"/>
            <family val="2"/>
          </rPr>
          <t>Temperatura media del exterior en verano en las horas centrales del día de julio y agosto.</t>
        </r>
      </text>
    </comment>
    <comment ref="D21" authorId="0">
      <text>
        <r>
          <rPr>
            <sz val="9"/>
            <color indexed="81"/>
            <rFont val="Tahoma"/>
            <family val="2"/>
          </rPr>
          <t>Elegir la composición de la hoja exterior del cerramiento</t>
        </r>
      </text>
    </comment>
    <comment ref="D22" authorId="0">
      <text>
        <r>
          <rPr>
            <sz val="9"/>
            <color indexed="81"/>
            <rFont val="Tahoma"/>
            <family val="2"/>
          </rPr>
          <t>Elegir la composición de la hoja interior del cerramiento</t>
        </r>
      </text>
    </comment>
    <comment ref="D23" authorId="0">
      <text>
        <r>
          <rPr>
            <sz val="9"/>
            <color indexed="81"/>
            <rFont val="Tahoma"/>
            <family val="2"/>
          </rPr>
          <t>Grosor medio de la cámara de aire, en cm.
Se deberá calcular tomando 10 medidas cada 100 m², y sacando el valor medio.</t>
        </r>
      </text>
    </comment>
    <comment ref="D25" authorId="0">
      <text>
        <r>
          <rPr>
            <sz val="9"/>
            <color indexed="81"/>
            <rFont val="Tahoma"/>
            <family val="2"/>
          </rPr>
          <t>Elegir el tipo de aislamiento insuflado, y su conductividad térmica (lamda) en W/m·K</t>
        </r>
      </text>
    </comment>
    <comment ref="D26" authorId="0">
      <text>
        <r>
          <rPr>
            <sz val="9"/>
            <color indexed="81"/>
            <rFont val="Tahoma"/>
            <family val="2"/>
          </rPr>
          <t>Coste total de la intervención, incluyendo licencias, impuestos, y trabajos auxiliares.</t>
        </r>
      </text>
    </comment>
    <comment ref="D30" authorId="0">
      <text>
        <r>
          <rPr>
            <sz val="9"/>
            <color indexed="81"/>
            <rFont val="Tahoma"/>
            <family val="2"/>
          </rPr>
          <t>Pérdidas energéticas que se producen por la fachada antes de la intervención</t>
        </r>
      </text>
    </comment>
    <comment ref="D31" authorId="0">
      <text>
        <r>
          <rPr>
            <sz val="9"/>
            <color indexed="81"/>
            <rFont val="Tahoma"/>
            <family val="2"/>
          </rPr>
          <t>Pérdidas energéticas que se producen por la fachada después de la intervención</t>
        </r>
      </text>
    </comment>
    <comment ref="D32" authorId="0">
      <text>
        <r>
          <rPr>
            <sz val="9"/>
            <color indexed="81"/>
            <rFont val="Tahoma"/>
            <family val="2"/>
          </rPr>
          <t>Energía perdida antes de la intervención, en un periodo anual.</t>
        </r>
      </text>
    </comment>
    <comment ref="D33" authorId="0">
      <text>
        <r>
          <rPr>
            <sz val="9"/>
            <color indexed="81"/>
            <rFont val="Tahoma"/>
            <family val="2"/>
          </rPr>
          <t>Energía perdida después de la intervención, en un periodo anual.</t>
        </r>
      </text>
    </comment>
    <comment ref="D34" authorId="0">
      <text>
        <r>
          <rPr>
            <sz val="9"/>
            <color indexed="81"/>
            <rFont val="Tahoma"/>
            <family val="2"/>
          </rPr>
          <t>Porcentaje de ahorro económico producido tras la intervención.</t>
        </r>
      </text>
    </comment>
    <comment ref="D35" authorId="0">
      <text>
        <r>
          <rPr>
            <sz val="9"/>
            <color indexed="81"/>
            <rFont val="Tahoma"/>
            <family val="2"/>
          </rPr>
          <t>Ahorro económico anual</t>
        </r>
      </text>
    </comment>
    <comment ref="D36" authorId="0">
      <text>
        <r>
          <rPr>
            <sz val="9"/>
            <color indexed="81"/>
            <rFont val="Tahoma"/>
            <family val="2"/>
          </rPr>
          <t>Tiempo, en años, que se tarda en recuperar el coste de la intervención en base a los ahorros de energía anuales.</t>
        </r>
      </text>
    </comment>
  </commentList>
</comments>
</file>

<file path=xl/sharedStrings.xml><?xml version="1.0" encoding="utf-8"?>
<sst xmlns="http://schemas.openxmlformats.org/spreadsheetml/2006/main" count="134" uniqueCount="78">
  <si>
    <t>cm</t>
  </si>
  <si>
    <t>Temperatura media interior en invierno</t>
  </si>
  <si>
    <t>Temperatura media exterior en invierno</t>
  </si>
  <si>
    <t>Pérdidas energéticas antes de la inyección</t>
  </si>
  <si>
    <t>Pérdidas energéticas después de la inyección</t>
  </si>
  <si>
    <t>m²</t>
  </si>
  <si>
    <t>ºC</t>
  </si>
  <si>
    <t>W/m²·K</t>
  </si>
  <si>
    <t>kWh</t>
  </si>
  <si>
    <t>Porcentaje de mejora</t>
  </si>
  <si>
    <t>%</t>
  </si>
  <si>
    <t>€/kWh</t>
  </si>
  <si>
    <t>€/año</t>
  </si>
  <si>
    <t>€</t>
  </si>
  <si>
    <t>años</t>
  </si>
  <si>
    <t>Transmitancia térmica de la fachada antes de la inyección</t>
  </si>
  <si>
    <t>Transmitancia térmica de la fachada después de la inyección</t>
  </si>
  <si>
    <t>Rse</t>
  </si>
  <si>
    <t>Rsi</t>
  </si>
  <si>
    <t>Cámara de aire</t>
  </si>
  <si>
    <t>m²K/W</t>
  </si>
  <si>
    <t>Tipo de calefacción</t>
  </si>
  <si>
    <t>Eléctrica</t>
  </si>
  <si>
    <t>Gas Natural</t>
  </si>
  <si>
    <t>Coste de la calefacción  ahorrada</t>
  </si>
  <si>
    <t>Datos</t>
  </si>
  <si>
    <t>Valores Considerados</t>
  </si>
  <si>
    <t>Coste de la Inyección</t>
  </si>
  <si>
    <t>Grosor de la cámara</t>
  </si>
  <si>
    <t>Tipo de hoja exterior</t>
  </si>
  <si>
    <t>Tipo de hoja interior</t>
  </si>
  <si>
    <t>Elegir</t>
  </si>
  <si>
    <t>Superficie de fachada rehabilitada mediante inyección</t>
  </si>
  <si>
    <t>Productos</t>
  </si>
  <si>
    <t>Celulosa Insuflada (0,038)</t>
  </si>
  <si>
    <t>Amortización de la Inyección de Aislamiento</t>
  </si>
  <si>
    <t>Número de meses de calefacción</t>
  </si>
  <si>
    <t>Meses</t>
  </si>
  <si>
    <t>Ladrillo 1 pié</t>
  </si>
  <si>
    <t>Ladrillo 1/2 pié</t>
  </si>
  <si>
    <t>Placa de Yeso Laminado</t>
  </si>
  <si>
    <t>Doble Placa de Yeso Laminado</t>
  </si>
  <si>
    <t>Bloque de Hormigón 20 cm</t>
  </si>
  <si>
    <t>Muro de piedra</t>
  </si>
  <si>
    <t>EPS Inyección Convencional (0,036)</t>
  </si>
  <si>
    <t>Corcho Insuflado (0,045)</t>
  </si>
  <si>
    <t>Lana de Oveja Insuflada (0,050)</t>
  </si>
  <si>
    <t>Cálculo Orientativo de Amortizacion en Inyección de Aislamiento</t>
  </si>
  <si>
    <t>Lana de Madera Insuflada (0,038)</t>
  </si>
  <si>
    <t>Lana de Madera Insuflada (0,043)</t>
  </si>
  <si>
    <t>Lana Mineral Insuflada (0,035)</t>
  </si>
  <si>
    <t>Lana Mineral Insuflada (0,038)</t>
  </si>
  <si>
    <t>Lana Mineral Insuflada (0,045)</t>
  </si>
  <si>
    <t>W/m·K</t>
  </si>
  <si>
    <t>Rendimiento</t>
  </si>
  <si>
    <t>Gasóleo C</t>
  </si>
  <si>
    <t>Propano</t>
  </si>
  <si>
    <t>Pellets (Biomasa)</t>
  </si>
  <si>
    <t>Bomba de Calor</t>
  </si>
  <si>
    <t>Bomba de Calor con Geotermia</t>
  </si>
  <si>
    <t>Tipo de aislamiento inyectado (Conductividad Térmica)</t>
  </si>
  <si>
    <t xml:space="preserve">      Resultados</t>
  </si>
  <si>
    <t>Lana Mineral Insuflada (0,034)</t>
  </si>
  <si>
    <t>- El objetivo de esta herramienta es calcular el periodo de recuperación de la inversión en una intervención de mejora de la Eficiencia Energética de la fachada mediante relleno de la cámara de aire con aislamiento térmico inyectado o insuflado.
- El cálculo sólo tiene en cuenta el ahorro en calefacción. En caso de tener aire acondicionado, el periodo de amortización se reduce notablemente.
- Herramienta desarrollada por AISLA, Asociación de Instaladores de Aislamiento.
- Versión 6. Septiembre 2021. Disponible en www.aisla.org</t>
  </si>
  <si>
    <t>PU  Inyección Poliuretano Convencional (0,038)</t>
  </si>
  <si>
    <t>PU  Inyección Poliuretano con HFC (0,028)</t>
  </si>
  <si>
    <t>PU Gránulos Poliuretano reciclados (0,033)</t>
  </si>
  <si>
    <t>Fuente: http://www.observatoriobiomasa.gal/es/elige-tu-combustible/cuanto-cuesta</t>
  </si>
  <si>
    <t>EPS Inyección con Grafito (0,034)</t>
  </si>
  <si>
    <t>Celulosa Insuflada (0,040)</t>
  </si>
  <si>
    <t>¿Hay aire acondicionado?</t>
  </si>
  <si>
    <t>SI</t>
  </si>
  <si>
    <t>NO</t>
  </si>
  <si>
    <t>A/A</t>
  </si>
  <si>
    <t>Temperatura media interior en verano</t>
  </si>
  <si>
    <t>Temperatura media exterior en verano</t>
  </si>
  <si>
    <t>Ladrillo hueco doble enlucido</t>
  </si>
  <si>
    <t>Ladrillo hueco sencillo enlucido</t>
  </si>
</sst>
</file>

<file path=xl/styles.xml><?xml version="1.0" encoding="utf-8"?>
<styleSheet xmlns="http://schemas.openxmlformats.org/spreadsheetml/2006/main">
  <numFmts count="2">
    <numFmt numFmtId="164" formatCode="0.0"/>
    <numFmt numFmtId="165" formatCode="0.000"/>
  </numFmts>
  <fonts count="16">
    <font>
      <sz val="11"/>
      <color theme="1"/>
      <name val="Calibri"/>
      <family val="2"/>
      <scheme val="minor"/>
    </font>
    <font>
      <sz val="11"/>
      <color theme="1"/>
      <name val="Calibri"/>
      <family val="2"/>
      <scheme val="minor"/>
    </font>
    <font>
      <sz val="11"/>
      <color theme="0"/>
      <name val="Calibri"/>
      <family val="2"/>
      <scheme val="minor"/>
    </font>
    <font>
      <sz val="11"/>
      <color theme="1"/>
      <name val="Century Gothic"/>
      <family val="2"/>
    </font>
    <font>
      <b/>
      <sz val="14"/>
      <color theme="0"/>
      <name val="Century Gothic"/>
      <family val="2"/>
    </font>
    <font>
      <sz val="11"/>
      <color theme="0"/>
      <name val="Century Gothic"/>
      <family val="2"/>
    </font>
    <font>
      <b/>
      <sz val="11"/>
      <color rgb="FFFF0000"/>
      <name val="Century Gothic"/>
      <family val="2"/>
    </font>
    <font>
      <b/>
      <sz val="16"/>
      <color theme="0"/>
      <name val="Century Gothic"/>
      <family val="2"/>
    </font>
    <font>
      <b/>
      <sz val="11"/>
      <color theme="1"/>
      <name val="Century Gothic"/>
      <family val="2"/>
    </font>
    <font>
      <b/>
      <sz val="24"/>
      <color theme="0"/>
      <name val="Century Gothic"/>
      <family val="2"/>
    </font>
    <font>
      <sz val="9"/>
      <color indexed="81"/>
      <name val="Tahoma"/>
      <family val="2"/>
    </font>
    <font>
      <b/>
      <sz val="11"/>
      <color theme="7"/>
      <name val="Century Gothic"/>
      <family val="2"/>
    </font>
    <font>
      <b/>
      <sz val="19"/>
      <color theme="0"/>
      <name val="Century Gothic"/>
      <family val="2"/>
    </font>
    <font>
      <b/>
      <sz val="12"/>
      <color theme="1"/>
      <name val="Century Gothic"/>
      <family val="2"/>
    </font>
    <font>
      <b/>
      <sz val="12"/>
      <color theme="7"/>
      <name val="Century Gothic"/>
      <family val="2"/>
    </font>
    <font>
      <sz val="10"/>
      <color theme="1"/>
      <name val="Century Gothic"/>
      <family val="2"/>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4" tint="0.79998168889431442"/>
        <bgColor indexed="64"/>
      </patternFill>
    </fill>
    <fill>
      <patternFill patternType="solid">
        <fgColor theme="4"/>
        <bgColor indexed="64"/>
      </patternFill>
    </fill>
    <fill>
      <patternFill patternType="solid">
        <fgColor rgb="FFFEF3E6"/>
        <bgColor indexed="64"/>
      </patternFill>
    </fill>
    <fill>
      <patternFill patternType="solid">
        <fgColor theme="5" tint="0.79998168889431442"/>
        <bgColor indexed="64"/>
      </patternFill>
    </fill>
    <fill>
      <patternFill patternType="solid">
        <fgColor theme="5"/>
        <bgColor indexed="64"/>
      </patternFill>
    </fill>
    <fill>
      <patternFill patternType="solid">
        <fgColor rgb="FFF8FBF3"/>
        <bgColor indexed="64"/>
      </patternFill>
    </fill>
    <fill>
      <patternFill patternType="solid">
        <fgColor theme="7"/>
        <bgColor indexed="64"/>
      </patternFill>
    </fill>
    <fill>
      <patternFill patternType="solid">
        <fgColor theme="7" tint="0.79998168889431442"/>
        <bgColor indexed="64"/>
      </patternFill>
    </fill>
  </fills>
  <borders count="1">
    <border>
      <left/>
      <right/>
      <top/>
      <bottom/>
      <diagonal/>
    </border>
  </borders>
  <cellStyleXfs count="9">
    <xf numFmtId="0" fontId="0" fillId="0" borderId="0"/>
    <xf numFmtId="0" fontId="1" fillId="3"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9" fontId="1" fillId="0" borderId="0" applyFont="0" applyFill="0" applyBorder="0" applyAlignment="0" applyProtection="0"/>
  </cellStyleXfs>
  <cellXfs count="38">
    <xf numFmtId="0" fontId="0" fillId="0" borderId="0" xfId="0"/>
    <xf numFmtId="0" fontId="3" fillId="0" borderId="0" xfId="0" applyFont="1"/>
    <xf numFmtId="0" fontId="3" fillId="11" borderId="0" xfId="0" applyFont="1" applyFill="1" applyBorder="1"/>
    <xf numFmtId="0" fontId="3" fillId="11" borderId="0" xfId="3" applyFont="1" applyFill="1"/>
    <xf numFmtId="0" fontId="3" fillId="10" borderId="0" xfId="0" applyFont="1" applyFill="1"/>
    <xf numFmtId="0" fontId="3" fillId="13" borderId="0" xfId="0" applyFont="1" applyFill="1"/>
    <xf numFmtId="0" fontId="3" fillId="14" borderId="0" xfId="3" applyFont="1" applyFill="1"/>
    <xf numFmtId="0" fontId="8" fillId="12" borderId="0" xfId="3" applyFont="1" applyFill="1"/>
    <xf numFmtId="9" fontId="8" fillId="12" borderId="0" xfId="8" applyFont="1" applyFill="1"/>
    <xf numFmtId="0" fontId="5" fillId="13" borderId="0" xfId="6" applyFont="1" applyFill="1"/>
    <xf numFmtId="0" fontId="7" fillId="13" borderId="0" xfId="6" applyFont="1" applyFill="1" applyBorder="1" applyAlignment="1">
      <alignment vertical="center"/>
    </xf>
    <xf numFmtId="0" fontId="5" fillId="10" borderId="0" xfId="5" applyFont="1" applyFill="1"/>
    <xf numFmtId="0" fontId="6" fillId="10" borderId="0" xfId="5" applyFont="1" applyFill="1" applyAlignment="1">
      <alignment horizontal="right"/>
    </xf>
    <xf numFmtId="0" fontId="11" fillId="9" borderId="0" xfId="4" applyFont="1" applyFill="1" applyAlignment="1" applyProtection="1">
      <alignment horizontal="right"/>
      <protection locked="0"/>
    </xf>
    <xf numFmtId="0" fontId="3" fillId="11" borderId="0" xfId="1" applyFont="1" applyFill="1"/>
    <xf numFmtId="0" fontId="3" fillId="14" borderId="0" xfId="2" applyFont="1" applyFill="1"/>
    <xf numFmtId="0" fontId="11" fillId="10" borderId="0" xfId="5" applyFont="1" applyFill="1" applyAlignment="1">
      <alignment horizontal="right"/>
    </xf>
    <xf numFmtId="164" fontId="9" fillId="13" borderId="0" xfId="6" applyNumberFormat="1" applyFont="1" applyFill="1" applyBorder="1" applyAlignment="1">
      <alignment vertical="center"/>
    </xf>
    <xf numFmtId="2" fontId="13" fillId="12" borderId="0" xfId="2" applyNumberFormat="1" applyFont="1" applyFill="1"/>
    <xf numFmtId="3" fontId="13" fillId="12" borderId="0" xfId="2" applyNumberFormat="1" applyFont="1" applyFill="1"/>
    <xf numFmtId="1" fontId="13" fillId="12" borderId="0" xfId="2" applyNumberFormat="1" applyFont="1" applyFill="1"/>
    <xf numFmtId="0" fontId="14" fillId="9" borderId="0" xfId="4" applyFont="1" applyFill="1" applyAlignment="1" applyProtection="1">
      <alignment horizontal="right"/>
      <protection locked="0"/>
    </xf>
    <xf numFmtId="0" fontId="14" fillId="10" borderId="0" xfId="5" applyFont="1" applyFill="1" applyAlignment="1">
      <alignment horizontal="right"/>
    </xf>
    <xf numFmtId="165" fontId="8" fillId="9" borderId="0" xfId="0" applyNumberFormat="1" applyFont="1" applyFill="1"/>
    <xf numFmtId="0" fontId="3" fillId="15" borderId="0" xfId="0" applyFont="1" applyFill="1"/>
    <xf numFmtId="0" fontId="3" fillId="16" borderId="0" xfId="0" applyFont="1" applyFill="1" applyBorder="1"/>
    <xf numFmtId="165" fontId="8" fillId="16" borderId="0" xfId="0" applyNumberFormat="1" applyFont="1" applyFill="1"/>
    <xf numFmtId="0" fontId="3" fillId="16" borderId="0" xfId="3" applyFont="1" applyFill="1"/>
    <xf numFmtId="0" fontId="5" fillId="10" borderId="0" xfId="5" applyFont="1" applyFill="1" applyAlignment="1"/>
    <xf numFmtId="0" fontId="4" fillId="15" borderId="0" xfId="7" applyFont="1" applyFill="1" applyAlignment="1">
      <alignment horizontal="center" textRotation="90"/>
    </xf>
    <xf numFmtId="0" fontId="12" fillId="13" borderId="0" xfId="6" applyFont="1" applyFill="1" applyAlignment="1">
      <alignment horizontal="center" vertical="center"/>
    </xf>
    <xf numFmtId="0" fontId="4" fillId="13" borderId="0" xfId="6" applyFont="1" applyFill="1" applyAlignment="1">
      <alignment horizontal="center" vertical="center" textRotation="90"/>
    </xf>
    <xf numFmtId="0" fontId="5" fillId="13" borderId="0" xfId="6" applyFont="1" applyFill="1" applyAlignment="1">
      <alignment horizontal="center"/>
    </xf>
    <xf numFmtId="0" fontId="4" fillId="10" borderId="0" xfId="7" applyFont="1" applyFill="1" applyAlignment="1">
      <alignment horizontal="center" vertical="center" textRotation="90"/>
    </xf>
    <xf numFmtId="0" fontId="4" fillId="13" borderId="0" xfId="7" applyFont="1" applyFill="1" applyAlignment="1">
      <alignment horizontal="center" vertical="center" textRotation="90"/>
    </xf>
    <xf numFmtId="0" fontId="4" fillId="10" borderId="0" xfId="5" applyFont="1" applyFill="1" applyAlignment="1">
      <alignment horizontal="center" vertical="center" textRotation="90"/>
    </xf>
    <xf numFmtId="0" fontId="15" fillId="12" borderId="0" xfId="0" quotePrefix="1" applyFont="1" applyFill="1" applyAlignment="1">
      <alignment horizontal="left" vertical="top" wrapText="1" shrinkToFit="1"/>
    </xf>
    <xf numFmtId="0" fontId="15" fillId="12" borderId="0" xfId="0" applyFont="1" applyFill="1" applyAlignment="1">
      <alignment horizontal="left" vertical="top" wrapText="1" shrinkToFit="1"/>
    </xf>
  </cellXfs>
  <cellStyles count="9">
    <cellStyle name="20% - Énfasis1" xfId="1" builtinId="30"/>
    <cellStyle name="20% - Énfasis2" xfId="2" builtinId="34"/>
    <cellStyle name="20% - Énfasis4" xfId="3" builtinId="42"/>
    <cellStyle name="40% - Énfasis1" xfId="4" builtinId="31"/>
    <cellStyle name="Énfasis1" xfId="5" builtinId="29"/>
    <cellStyle name="Énfasis2" xfId="6" builtinId="33"/>
    <cellStyle name="Énfasis4" xfId="7" builtinId="41"/>
    <cellStyle name="Normal" xfId="0" builtinId="0"/>
    <cellStyle name="Porcentual" xfId="8" builtinId="5"/>
  </cellStyles>
  <dxfs count="0"/>
  <tableStyles count="0" defaultTableStyle="TableStyleMedium9" defaultPivotStyle="PivotStyleLight16"/>
  <colors>
    <mruColors>
      <color rgb="FFF8FBF3"/>
      <color rgb="FFFEF3E6"/>
      <color rgb="FFFDEDEE"/>
      <color rgb="FFE1F7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2133601</xdr:colOff>
      <xdr:row>0</xdr:row>
      <xdr:rowOff>152401</xdr:rowOff>
    </xdr:from>
    <xdr:to>
      <xdr:col>3</xdr:col>
      <xdr:colOff>954311</xdr:colOff>
      <xdr:row>4</xdr:row>
      <xdr:rowOff>85725</xdr:rowOff>
    </xdr:to>
    <xdr:pic>
      <xdr:nvPicPr>
        <xdr:cNvPr id="1025" name="Picture 1" descr="C:\Documents and Settings\All Users.WINDOWS\Documentos\Documentos\Análisis AISLA\2013\13-07-01 Diseño Logo\AISLA color.png"/>
        <xdr:cNvPicPr>
          <a:picLocks noChangeAspect="1" noChangeArrowheads="1"/>
        </xdr:cNvPicPr>
      </xdr:nvPicPr>
      <xdr:blipFill>
        <a:blip xmlns:r="http://schemas.openxmlformats.org/officeDocument/2006/relationships" r:embed="rId1" cstate="print"/>
        <a:srcRect/>
        <a:stretch>
          <a:fillRect/>
        </a:stretch>
      </xdr:blipFill>
      <xdr:spPr bwMode="auto">
        <a:xfrm>
          <a:off x="2705101" y="152401"/>
          <a:ext cx="3259360" cy="771524"/>
        </a:xfrm>
        <a:prstGeom prst="rect">
          <a:avLst/>
        </a:prstGeom>
        <a:noFill/>
      </xdr:spPr>
    </xdr:pic>
    <xdr:clientData/>
  </xdr:twoCellAnchor>
</xdr:wsDr>
</file>

<file path=xl/theme/theme1.xml><?xml version="1.0" encoding="utf-8"?>
<a:theme xmlns:a="http://schemas.openxmlformats.org/drawingml/2006/main" name="Tema de Office">
  <a:themeElements>
    <a:clrScheme name="AISLA">
      <a:dk1>
        <a:sysClr val="windowText" lastClr="000000"/>
      </a:dk1>
      <a:lt1>
        <a:sysClr val="window" lastClr="FFFFFF"/>
      </a:lt1>
      <a:dk2>
        <a:srgbClr val="231F20"/>
      </a:dk2>
      <a:lt2>
        <a:srgbClr val="EEECE1"/>
      </a:lt2>
      <a:accent1>
        <a:srgbClr val="F7931D"/>
      </a:accent1>
      <a:accent2>
        <a:srgbClr val="8CC63F"/>
      </a:accent2>
      <a:accent3>
        <a:srgbClr val="00AEEF"/>
      </a:accent3>
      <a:accent4>
        <a:srgbClr val="ED1C24"/>
      </a:accent4>
      <a:accent5>
        <a:srgbClr val="7030A0"/>
      </a:accent5>
      <a:accent6>
        <a:srgbClr val="002060"/>
      </a:accent6>
      <a:hlink>
        <a:srgbClr val="F7931D"/>
      </a:hlink>
      <a:folHlink>
        <a:srgbClr val="854A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B6:K118"/>
  <sheetViews>
    <sheetView showGridLines="0" tabSelected="1" zoomScaleNormal="100" workbookViewId="0">
      <selection activeCell="D9" sqref="D9"/>
    </sheetView>
  </sheetViews>
  <sheetFormatPr baseColWidth="10" defaultRowHeight="16.5"/>
  <cols>
    <col min="1" max="1" width="3.85546875" style="1" customWidth="1"/>
    <col min="2" max="2" width="4.7109375" style="1" bestFit="1" customWidth="1"/>
    <col min="3" max="3" width="66.5703125" style="1" bestFit="1" customWidth="1"/>
    <col min="4" max="4" width="46.28515625" style="1" customWidth="1"/>
    <col min="5" max="5" width="8.7109375" style="1" bestFit="1" customWidth="1"/>
    <col min="6" max="6" width="3.85546875" style="1" customWidth="1"/>
    <col min="7" max="7" width="3.7109375" style="1" customWidth="1"/>
    <col min="8" max="8" width="7.28515625" style="1" customWidth="1"/>
    <col min="9" max="9" width="14" style="1" bestFit="1" customWidth="1"/>
    <col min="10" max="10" width="3.5703125" style="1" bestFit="1" customWidth="1"/>
    <col min="11" max="16384" width="11.42578125" style="1"/>
  </cols>
  <sheetData>
    <row r="6" spans="2:6" ht="34.5" customHeight="1">
      <c r="B6" s="30" t="s">
        <v>47</v>
      </c>
      <c r="C6" s="30"/>
      <c r="D6" s="30"/>
      <c r="E6" s="30"/>
      <c r="F6" s="30"/>
    </row>
    <row r="8" spans="2:6" ht="4.5" customHeight="1">
      <c r="B8" s="35" t="s">
        <v>25</v>
      </c>
      <c r="C8" s="11"/>
      <c r="D8" s="16"/>
      <c r="E8" s="11"/>
      <c r="F8" s="28"/>
    </row>
    <row r="9" spans="2:6" ht="15" customHeight="1">
      <c r="B9" s="35"/>
      <c r="C9" s="14" t="s">
        <v>32</v>
      </c>
      <c r="D9" s="21">
        <v>60</v>
      </c>
      <c r="E9" s="14" t="s">
        <v>5</v>
      </c>
      <c r="F9" s="28"/>
    </row>
    <row r="10" spans="2:6" ht="4.5" customHeight="1">
      <c r="B10" s="35"/>
      <c r="C10" s="11"/>
      <c r="D10" s="22"/>
      <c r="E10" s="11"/>
      <c r="F10" s="28"/>
    </row>
    <row r="11" spans="2:6">
      <c r="B11" s="35"/>
      <c r="C11" s="14" t="s">
        <v>1</v>
      </c>
      <c r="D11" s="21">
        <v>20</v>
      </c>
      <c r="E11" s="14" t="s">
        <v>6</v>
      </c>
      <c r="F11" s="28"/>
    </row>
    <row r="12" spans="2:6">
      <c r="B12" s="35"/>
      <c r="C12" s="14" t="s">
        <v>2</v>
      </c>
      <c r="D12" s="21">
        <v>7</v>
      </c>
      <c r="E12" s="14" t="s">
        <v>6</v>
      </c>
      <c r="F12" s="28"/>
    </row>
    <row r="13" spans="2:6" ht="4.5" customHeight="1">
      <c r="B13" s="35"/>
      <c r="C13" s="11"/>
      <c r="D13" s="22"/>
      <c r="E13" s="11"/>
      <c r="F13" s="28"/>
    </row>
    <row r="14" spans="2:6">
      <c r="B14" s="35"/>
      <c r="C14" s="14" t="s">
        <v>21</v>
      </c>
      <c r="D14" s="21" t="s">
        <v>23</v>
      </c>
      <c r="E14" s="14" t="s">
        <v>31</v>
      </c>
      <c r="F14" s="28"/>
    </row>
    <row r="15" spans="2:6">
      <c r="B15" s="35"/>
      <c r="C15" s="14" t="s">
        <v>36</v>
      </c>
      <c r="D15" s="21">
        <v>6</v>
      </c>
      <c r="E15" s="14" t="s">
        <v>37</v>
      </c>
      <c r="F15" s="28"/>
    </row>
    <row r="16" spans="2:6" ht="4.5" customHeight="1">
      <c r="B16" s="35"/>
      <c r="C16" s="11"/>
      <c r="D16" s="16"/>
      <c r="E16" s="11"/>
      <c r="F16" s="28"/>
    </row>
    <row r="17" spans="2:6">
      <c r="B17" s="35"/>
      <c r="C17" s="14" t="s">
        <v>70</v>
      </c>
      <c r="D17" s="21" t="s">
        <v>71</v>
      </c>
      <c r="E17" s="14" t="s">
        <v>31</v>
      </c>
      <c r="F17" s="28"/>
    </row>
    <row r="18" spans="2:6">
      <c r="B18" s="35"/>
      <c r="C18" s="14" t="s">
        <v>74</v>
      </c>
      <c r="D18" s="21">
        <v>25</v>
      </c>
      <c r="E18" s="14" t="s">
        <v>6</v>
      </c>
      <c r="F18" s="28"/>
    </row>
    <row r="19" spans="2:6">
      <c r="B19" s="35"/>
      <c r="C19" s="14" t="s">
        <v>75</v>
      </c>
      <c r="D19" s="21">
        <v>35</v>
      </c>
      <c r="E19" s="14" t="s">
        <v>6</v>
      </c>
      <c r="F19" s="28"/>
    </row>
    <row r="20" spans="2:6" ht="4.5" customHeight="1">
      <c r="B20" s="35"/>
      <c r="C20" s="11"/>
      <c r="D20" s="22"/>
      <c r="E20" s="11"/>
      <c r="F20" s="28"/>
    </row>
    <row r="21" spans="2:6">
      <c r="B21" s="35"/>
      <c r="C21" s="14" t="s">
        <v>29</v>
      </c>
      <c r="D21" s="21" t="s">
        <v>39</v>
      </c>
      <c r="E21" s="14" t="s">
        <v>31</v>
      </c>
      <c r="F21" s="28"/>
    </row>
    <row r="22" spans="2:6">
      <c r="B22" s="35"/>
      <c r="C22" s="14" t="s">
        <v>30</v>
      </c>
      <c r="D22" s="21" t="s">
        <v>77</v>
      </c>
      <c r="E22" s="14" t="s">
        <v>31</v>
      </c>
      <c r="F22" s="28"/>
    </row>
    <row r="23" spans="2:6">
      <c r="B23" s="35"/>
      <c r="C23" s="14" t="s">
        <v>28</v>
      </c>
      <c r="D23" s="21">
        <v>6</v>
      </c>
      <c r="E23" s="14" t="s">
        <v>0</v>
      </c>
      <c r="F23" s="28"/>
    </row>
    <row r="24" spans="2:6" ht="4.5" customHeight="1">
      <c r="B24" s="35"/>
      <c r="C24" s="11"/>
      <c r="D24" s="16"/>
      <c r="E24" s="11"/>
      <c r="F24" s="28"/>
    </row>
    <row r="25" spans="2:6">
      <c r="B25" s="35"/>
      <c r="C25" s="14" t="s">
        <v>60</v>
      </c>
      <c r="D25" s="13" t="s">
        <v>44</v>
      </c>
      <c r="E25" s="14" t="s">
        <v>31</v>
      </c>
      <c r="F25" s="28"/>
    </row>
    <row r="26" spans="2:6">
      <c r="B26" s="35"/>
      <c r="C26" s="14" t="s">
        <v>27</v>
      </c>
      <c r="D26" s="21">
        <v>1200</v>
      </c>
      <c r="E26" s="14" t="s">
        <v>13</v>
      </c>
      <c r="F26" s="28"/>
    </row>
    <row r="27" spans="2:6" ht="4.5" customHeight="1">
      <c r="B27" s="35"/>
      <c r="C27" s="11"/>
      <c r="D27" s="12"/>
      <c r="E27" s="11"/>
      <c r="F27" s="28"/>
    </row>
    <row r="29" spans="2:6" ht="4.5" customHeight="1">
      <c r="B29" s="31" t="s">
        <v>61</v>
      </c>
      <c r="C29" s="9"/>
      <c r="D29" s="9"/>
      <c r="E29" s="9"/>
      <c r="F29" s="32"/>
    </row>
    <row r="30" spans="2:6" ht="15" customHeight="1">
      <c r="B30" s="31"/>
      <c r="C30" s="15" t="s">
        <v>15</v>
      </c>
      <c r="D30" s="18">
        <f>1/(D80+VLOOKUP(D21,C82:D85,2,FALSE)+D87+VLOOKUP(D22,C89:D92,2,FALSE)+D94)</f>
        <v>1.6736401673640169</v>
      </c>
      <c r="E30" s="15" t="s">
        <v>7</v>
      </c>
      <c r="F30" s="32"/>
    </row>
    <row r="31" spans="2:6">
      <c r="B31" s="31"/>
      <c r="C31" s="15" t="s">
        <v>16</v>
      </c>
      <c r="D31" s="18">
        <f>1/(D80+VLOOKUP(D21,C82:D85,2,FALSE)+(D23/100/VLOOKUP(D25,C98:D112,2,FALSE))+VLOOKUP(D22,C89:D92,2,FALSE)+D94)</f>
        <v>0.47980807676929232</v>
      </c>
      <c r="E31" s="15" t="s">
        <v>7</v>
      </c>
      <c r="F31" s="32"/>
    </row>
    <row r="32" spans="2:6">
      <c r="B32" s="31"/>
      <c r="C32" s="15" t="s">
        <v>3</v>
      </c>
      <c r="D32" s="19">
        <f>D9*(D11-D12)*D30*24*30*D15/1000+IF(D17="SI", D9*(D19-D18)*D30*6*30*2/1000)</f>
        <v>6001.0041841004195</v>
      </c>
      <c r="E32" s="15" t="s">
        <v>8</v>
      </c>
      <c r="F32" s="32"/>
    </row>
    <row r="33" spans="2:6">
      <c r="B33" s="31"/>
      <c r="C33" s="15" t="s">
        <v>4</v>
      </c>
      <c r="D33" s="19">
        <f>D9*(D11-D12)*D31*24*30*D15/1000+IF(D17="SI", D9*(D19-D18)*D31*6*30*2/1000)</f>
        <v>1720.3998400639748</v>
      </c>
      <c r="E33" s="15" t="s">
        <v>8</v>
      </c>
      <c r="F33" s="32"/>
    </row>
    <row r="34" spans="2:6">
      <c r="B34" s="31"/>
      <c r="C34" s="15" t="s">
        <v>9</v>
      </c>
      <c r="D34" s="20">
        <f>(D32-D33)/D32*100</f>
        <v>71.331467413034787</v>
      </c>
      <c r="E34" s="15" t="s">
        <v>10</v>
      </c>
      <c r="F34" s="32"/>
    </row>
    <row r="35" spans="2:6">
      <c r="B35" s="31"/>
      <c r="C35" s="15" t="s">
        <v>24</v>
      </c>
      <c r="D35" s="19">
        <f>(D9*(D11-D12)*D30*24*30*D15/1000-D9*(D11-D12)*D31*24*30*D15/1000)*VLOOKUP(D14,C72:I78,2,FALSE)/VLOOKUP(D14,C72:I78,6,FALSE)+IF(D17="SI", (D9*(D19-D18)*D30*6*30*2/1000-D9*(D19-D18)*D31*6*30*2/1000)*D77/H77)</f>
        <v>337.79673348136669</v>
      </c>
      <c r="E35" s="15" t="s">
        <v>12</v>
      </c>
      <c r="F35" s="32"/>
    </row>
    <row r="36" spans="2:6" ht="27" customHeight="1">
      <c r="B36" s="31"/>
      <c r="C36" s="10" t="s">
        <v>35</v>
      </c>
      <c r="D36" s="17">
        <f>D26/D35</f>
        <v>3.5524322205033805</v>
      </c>
      <c r="E36" s="10" t="s">
        <v>14</v>
      </c>
      <c r="F36" s="32"/>
    </row>
    <row r="38" spans="2:6" ht="84.75" customHeight="1">
      <c r="B38" s="36" t="s">
        <v>63</v>
      </c>
      <c r="C38" s="37"/>
      <c r="D38" s="37"/>
      <c r="E38" s="37"/>
      <c r="F38" s="37"/>
    </row>
    <row r="41" spans="2:6" ht="15" customHeight="1"/>
    <row r="71" spans="2:11" ht="4.5" customHeight="1">
      <c r="B71" s="5"/>
      <c r="C71" s="5"/>
      <c r="D71" s="5"/>
      <c r="E71" s="5"/>
      <c r="F71" s="5"/>
      <c r="G71" s="5"/>
      <c r="H71" s="5"/>
      <c r="I71" s="5"/>
      <c r="J71" s="5"/>
    </row>
    <row r="72" spans="2:11">
      <c r="B72" s="34" t="s">
        <v>26</v>
      </c>
      <c r="C72" s="6" t="s">
        <v>22</v>
      </c>
      <c r="D72" s="7">
        <v>0.14000000000000001</v>
      </c>
      <c r="E72" s="6" t="s">
        <v>11</v>
      </c>
      <c r="F72" s="5"/>
      <c r="G72" s="5"/>
      <c r="H72" s="8">
        <v>0.9</v>
      </c>
      <c r="I72" s="1" t="s">
        <v>54</v>
      </c>
      <c r="J72" s="5"/>
      <c r="K72" s="1" t="s">
        <v>67</v>
      </c>
    </row>
    <row r="73" spans="2:11">
      <c r="B73" s="34"/>
      <c r="C73" s="6" t="s">
        <v>23</v>
      </c>
      <c r="D73" s="7">
        <v>6.9000000000000006E-2</v>
      </c>
      <c r="E73" s="6" t="s">
        <v>11</v>
      </c>
      <c r="F73" s="5"/>
      <c r="G73" s="5"/>
      <c r="H73" s="8">
        <v>0.86</v>
      </c>
      <c r="I73" s="1" t="s">
        <v>54</v>
      </c>
      <c r="J73" s="5"/>
      <c r="K73" s="1" t="s">
        <v>67</v>
      </c>
    </row>
    <row r="74" spans="2:11">
      <c r="B74" s="34"/>
      <c r="C74" s="6" t="s">
        <v>55</v>
      </c>
      <c r="D74" s="7">
        <v>0.05</v>
      </c>
      <c r="E74" s="6" t="s">
        <v>11</v>
      </c>
      <c r="F74" s="5"/>
      <c r="G74" s="5"/>
      <c r="H74" s="8">
        <v>0.88</v>
      </c>
      <c r="I74" s="1" t="s">
        <v>54</v>
      </c>
      <c r="J74" s="5"/>
      <c r="K74" s="1" t="s">
        <v>67</v>
      </c>
    </row>
    <row r="75" spans="2:11">
      <c r="B75" s="34"/>
      <c r="C75" s="6" t="s">
        <v>56</v>
      </c>
      <c r="D75" s="7">
        <v>7.4999999999999997E-2</v>
      </c>
      <c r="E75" s="6" t="s">
        <v>11</v>
      </c>
      <c r="F75" s="5"/>
      <c r="G75" s="5"/>
      <c r="H75" s="8">
        <v>0.9</v>
      </c>
      <c r="I75" s="1" t="s">
        <v>54</v>
      </c>
      <c r="J75" s="5"/>
      <c r="K75" s="1" t="s">
        <v>67</v>
      </c>
    </row>
    <row r="76" spans="2:11">
      <c r="B76" s="34"/>
      <c r="C76" s="6" t="s">
        <v>57</v>
      </c>
      <c r="D76" s="7">
        <v>5.7000000000000002E-2</v>
      </c>
      <c r="E76" s="6" t="s">
        <v>11</v>
      </c>
      <c r="F76" s="5"/>
      <c r="G76" s="5"/>
      <c r="H76" s="8">
        <v>0.82</v>
      </c>
      <c r="I76" s="1" t="s">
        <v>54</v>
      </c>
      <c r="J76" s="5"/>
      <c r="K76" s="1" t="s">
        <v>67</v>
      </c>
    </row>
    <row r="77" spans="2:11">
      <c r="B77" s="34"/>
      <c r="C77" s="6" t="s">
        <v>58</v>
      </c>
      <c r="D77" s="7">
        <v>0.14000000000000001</v>
      </c>
      <c r="E77" s="6" t="s">
        <v>11</v>
      </c>
      <c r="F77" s="5"/>
      <c r="G77" s="5"/>
      <c r="H77" s="8">
        <v>2.4</v>
      </c>
      <c r="I77" s="1" t="s">
        <v>54</v>
      </c>
      <c r="J77" s="5"/>
      <c r="K77" s="1" t="s">
        <v>67</v>
      </c>
    </row>
    <row r="78" spans="2:11">
      <c r="B78" s="34"/>
      <c r="C78" s="6" t="s">
        <v>59</v>
      </c>
      <c r="D78" s="7">
        <v>0.14000000000000001</v>
      </c>
      <c r="E78" s="6" t="s">
        <v>11</v>
      </c>
      <c r="F78" s="5"/>
      <c r="G78" s="5"/>
      <c r="H78" s="8">
        <v>4</v>
      </c>
      <c r="I78" s="1" t="s">
        <v>54</v>
      </c>
      <c r="J78" s="5"/>
      <c r="K78" s="1" t="s">
        <v>67</v>
      </c>
    </row>
    <row r="79" spans="2:11" ht="8.25" customHeight="1">
      <c r="B79" s="34"/>
      <c r="C79" s="6"/>
      <c r="D79" s="7"/>
      <c r="E79" s="6"/>
      <c r="F79" s="5"/>
      <c r="G79" s="5"/>
      <c r="H79" s="5"/>
      <c r="I79" s="5"/>
      <c r="J79" s="5"/>
    </row>
    <row r="80" spans="2:11">
      <c r="B80" s="34"/>
      <c r="C80" s="6" t="s">
        <v>17</v>
      </c>
      <c r="D80" s="7">
        <v>0.04</v>
      </c>
      <c r="E80" s="6" t="s">
        <v>20</v>
      </c>
      <c r="F80" s="5"/>
    </row>
    <row r="81" spans="2:6" ht="8.25" customHeight="1">
      <c r="B81" s="34"/>
      <c r="C81" s="6"/>
      <c r="D81" s="7"/>
      <c r="E81" s="6"/>
      <c r="F81" s="5"/>
    </row>
    <row r="82" spans="2:6">
      <c r="B82" s="34"/>
      <c r="C82" s="6" t="s">
        <v>38</v>
      </c>
      <c r="D82" s="7">
        <v>0.17</v>
      </c>
      <c r="E82" s="6" t="s">
        <v>20</v>
      </c>
      <c r="F82" s="5"/>
    </row>
    <row r="83" spans="2:6">
      <c r="B83" s="34"/>
      <c r="C83" s="6" t="s">
        <v>39</v>
      </c>
      <c r="D83" s="7">
        <v>0.12</v>
      </c>
      <c r="E83" s="6" t="s">
        <v>20</v>
      </c>
      <c r="F83" s="5"/>
    </row>
    <row r="84" spans="2:6">
      <c r="B84" s="34"/>
      <c r="C84" s="6" t="s">
        <v>42</v>
      </c>
      <c r="D84" s="7">
        <v>0.44</v>
      </c>
      <c r="E84" s="6" t="s">
        <v>20</v>
      </c>
      <c r="F84" s="5"/>
    </row>
    <row r="85" spans="2:6">
      <c r="B85" s="34"/>
      <c r="C85" s="6" t="s">
        <v>43</v>
      </c>
      <c r="D85" s="7">
        <v>8.8999999999999996E-2</v>
      </c>
      <c r="E85" s="6" t="s">
        <v>20</v>
      </c>
      <c r="F85" s="5"/>
    </row>
    <row r="86" spans="2:6" ht="8.25" customHeight="1">
      <c r="B86" s="34"/>
      <c r="C86" s="6"/>
      <c r="D86" s="7"/>
      <c r="E86" s="6"/>
      <c r="F86" s="5"/>
    </row>
    <row r="87" spans="2:6">
      <c r="B87" s="34"/>
      <c r="C87" s="6" t="s">
        <v>19</v>
      </c>
      <c r="D87" s="7">
        <v>0.18</v>
      </c>
      <c r="E87" s="6" t="s">
        <v>20</v>
      </c>
      <c r="F87" s="5"/>
    </row>
    <row r="88" spans="2:6" ht="8.25" customHeight="1">
      <c r="B88" s="34"/>
      <c r="C88" s="6"/>
      <c r="D88" s="7"/>
      <c r="E88" s="6"/>
      <c r="F88" s="5"/>
    </row>
    <row r="89" spans="2:6">
      <c r="B89" s="34"/>
      <c r="C89" s="6" t="s">
        <v>77</v>
      </c>
      <c r="D89" s="7">
        <f>0.09+0.015/0.4</f>
        <v>0.1275</v>
      </c>
      <c r="E89" s="6" t="s">
        <v>20</v>
      </c>
      <c r="F89" s="5"/>
    </row>
    <row r="90" spans="2:6">
      <c r="B90" s="34"/>
      <c r="C90" s="6" t="s">
        <v>76</v>
      </c>
      <c r="D90" s="7">
        <f>0.16+0.015/0.4</f>
        <v>0.19750000000000001</v>
      </c>
      <c r="E90" s="6" t="s">
        <v>20</v>
      </c>
      <c r="F90" s="5"/>
    </row>
    <row r="91" spans="2:6">
      <c r="B91" s="34"/>
      <c r="C91" s="6" t="s">
        <v>40</v>
      </c>
      <c r="D91" s="7">
        <f>0.015/0.25</f>
        <v>0.06</v>
      </c>
      <c r="E91" s="6" t="s">
        <v>20</v>
      </c>
      <c r="F91" s="5"/>
    </row>
    <row r="92" spans="2:6">
      <c r="B92" s="34"/>
      <c r="C92" s="6" t="s">
        <v>41</v>
      </c>
      <c r="D92" s="7">
        <f>0.015/0.25*2</f>
        <v>0.12</v>
      </c>
      <c r="E92" s="6" t="s">
        <v>20</v>
      </c>
      <c r="F92" s="5"/>
    </row>
    <row r="93" spans="2:6" ht="8.25" customHeight="1">
      <c r="B93" s="34"/>
      <c r="C93" s="6"/>
      <c r="D93" s="7"/>
      <c r="E93" s="6"/>
      <c r="F93" s="5"/>
    </row>
    <row r="94" spans="2:6">
      <c r="B94" s="34"/>
      <c r="C94" s="6" t="s">
        <v>18</v>
      </c>
      <c r="D94" s="7">
        <v>0.13</v>
      </c>
      <c r="E94" s="6" t="s">
        <v>20</v>
      </c>
      <c r="F94" s="5"/>
    </row>
    <row r="95" spans="2:6" ht="5.25" customHeight="1">
      <c r="B95" s="5"/>
      <c r="C95" s="5"/>
      <c r="D95" s="5"/>
      <c r="E95" s="5"/>
      <c r="F95" s="5"/>
    </row>
    <row r="97" spans="2:6" ht="4.5" customHeight="1">
      <c r="B97" s="4"/>
      <c r="C97" s="4"/>
      <c r="D97" s="4"/>
      <c r="E97" s="4"/>
      <c r="F97" s="4"/>
    </row>
    <row r="98" spans="2:6">
      <c r="B98" s="33" t="s">
        <v>33</v>
      </c>
      <c r="C98" s="2" t="s">
        <v>44</v>
      </c>
      <c r="D98" s="23">
        <v>3.5999999999999997E-2</v>
      </c>
      <c r="E98" s="3" t="s">
        <v>53</v>
      </c>
      <c r="F98" s="4"/>
    </row>
    <row r="99" spans="2:6">
      <c r="B99" s="33"/>
      <c r="C99" s="2" t="s">
        <v>68</v>
      </c>
      <c r="D99" s="23">
        <v>3.4000000000000002E-2</v>
      </c>
      <c r="E99" s="3" t="s">
        <v>53</v>
      </c>
      <c r="F99" s="4"/>
    </row>
    <row r="100" spans="2:6">
      <c r="B100" s="33"/>
      <c r="C100" s="2" t="s">
        <v>64</v>
      </c>
      <c r="D100" s="23">
        <v>3.7999999999999999E-2</v>
      </c>
      <c r="E100" s="3" t="s">
        <v>53</v>
      </c>
      <c r="F100" s="4"/>
    </row>
    <row r="101" spans="2:6">
      <c r="B101" s="33"/>
      <c r="C101" s="2" t="s">
        <v>65</v>
      </c>
      <c r="D101" s="23">
        <v>2.8000000000000001E-2</v>
      </c>
      <c r="E101" s="3" t="s">
        <v>53</v>
      </c>
      <c r="F101" s="4"/>
    </row>
    <row r="102" spans="2:6">
      <c r="B102" s="33"/>
      <c r="C102" s="2" t="s">
        <v>66</v>
      </c>
      <c r="D102" s="23">
        <v>3.3000000000000002E-2</v>
      </c>
      <c r="E102" s="3" t="s">
        <v>53</v>
      </c>
      <c r="F102" s="4"/>
    </row>
    <row r="103" spans="2:6">
      <c r="B103" s="33"/>
      <c r="C103" s="2" t="s">
        <v>62</v>
      </c>
      <c r="D103" s="23">
        <v>3.4000000000000002E-2</v>
      </c>
      <c r="E103" s="3" t="s">
        <v>53</v>
      </c>
      <c r="F103" s="4"/>
    </row>
    <row r="104" spans="2:6">
      <c r="B104" s="33"/>
      <c r="C104" s="2" t="s">
        <v>50</v>
      </c>
      <c r="D104" s="23">
        <v>3.5000000000000003E-2</v>
      </c>
      <c r="E104" s="3" t="s">
        <v>53</v>
      </c>
      <c r="F104" s="4"/>
    </row>
    <row r="105" spans="2:6">
      <c r="B105" s="33"/>
      <c r="C105" s="2" t="s">
        <v>51</v>
      </c>
      <c r="D105" s="23">
        <v>3.7999999999999999E-2</v>
      </c>
      <c r="E105" s="3" t="s">
        <v>53</v>
      </c>
      <c r="F105" s="4"/>
    </row>
    <row r="106" spans="2:6">
      <c r="B106" s="33"/>
      <c r="C106" s="2" t="s">
        <v>52</v>
      </c>
      <c r="D106" s="23">
        <v>4.4999999999999998E-2</v>
      </c>
      <c r="E106" s="3" t="s">
        <v>53</v>
      </c>
      <c r="F106" s="4"/>
    </row>
    <row r="107" spans="2:6">
      <c r="B107" s="33"/>
      <c r="C107" s="2" t="s">
        <v>34</v>
      </c>
      <c r="D107" s="23">
        <v>3.7999999999999999E-2</v>
      </c>
      <c r="E107" s="3" t="s">
        <v>53</v>
      </c>
      <c r="F107" s="4"/>
    </row>
    <row r="108" spans="2:6">
      <c r="B108" s="33"/>
      <c r="C108" s="2" t="s">
        <v>69</v>
      </c>
      <c r="D108" s="23">
        <v>0.04</v>
      </c>
      <c r="E108" s="3" t="s">
        <v>53</v>
      </c>
      <c r="F108" s="4"/>
    </row>
    <row r="109" spans="2:6">
      <c r="B109" s="33"/>
      <c r="C109" s="2" t="s">
        <v>48</v>
      </c>
      <c r="D109" s="23">
        <v>3.7999999999999999E-2</v>
      </c>
      <c r="E109" s="3" t="s">
        <v>53</v>
      </c>
      <c r="F109" s="4"/>
    </row>
    <row r="110" spans="2:6">
      <c r="B110" s="33"/>
      <c r="C110" s="2" t="s">
        <v>49</v>
      </c>
      <c r="D110" s="23">
        <v>4.2999999999999997E-2</v>
      </c>
      <c r="E110" s="3" t="s">
        <v>53</v>
      </c>
      <c r="F110" s="4"/>
    </row>
    <row r="111" spans="2:6">
      <c r="B111" s="33"/>
      <c r="C111" s="2" t="s">
        <v>45</v>
      </c>
      <c r="D111" s="23">
        <v>4.4999999999999998E-2</v>
      </c>
      <c r="E111" s="3" t="s">
        <v>53</v>
      </c>
      <c r="F111" s="4"/>
    </row>
    <row r="112" spans="2:6">
      <c r="B112" s="33"/>
      <c r="C112" s="2" t="s">
        <v>46</v>
      </c>
      <c r="D112" s="23">
        <v>0.05</v>
      </c>
      <c r="E112" s="3" t="s">
        <v>53</v>
      </c>
      <c r="F112" s="4"/>
    </row>
    <row r="113" spans="2:6" ht="3.75" customHeight="1">
      <c r="B113" s="4"/>
      <c r="C113" s="4"/>
      <c r="D113" s="4"/>
      <c r="E113" s="4"/>
      <c r="F113" s="4"/>
    </row>
    <row r="115" spans="2:6" ht="4.5" customHeight="1">
      <c r="B115" s="24"/>
      <c r="C115" s="24"/>
      <c r="D115" s="24"/>
      <c r="E115" s="24"/>
      <c r="F115" s="24"/>
    </row>
    <row r="116" spans="2:6">
      <c r="B116" s="29" t="s">
        <v>73</v>
      </c>
      <c r="C116" s="25" t="s">
        <v>71</v>
      </c>
      <c r="D116" s="26"/>
      <c r="E116" s="27"/>
      <c r="F116" s="24"/>
    </row>
    <row r="117" spans="2:6">
      <c r="B117" s="29"/>
      <c r="C117" s="25" t="s">
        <v>72</v>
      </c>
      <c r="D117" s="26"/>
      <c r="E117" s="27"/>
      <c r="F117" s="24"/>
    </row>
    <row r="118" spans="2:6" ht="3.75" customHeight="1">
      <c r="B118" s="24"/>
      <c r="C118" s="24"/>
      <c r="D118" s="24"/>
      <c r="E118" s="24"/>
      <c r="F118" s="24"/>
    </row>
  </sheetData>
  <sheetProtection password="CC09" sheet="1" objects="1" scenarios="1" selectLockedCells="1"/>
  <mergeCells count="8">
    <mergeCell ref="B116:B117"/>
    <mergeCell ref="B6:F6"/>
    <mergeCell ref="B29:B36"/>
    <mergeCell ref="F29:F36"/>
    <mergeCell ref="B98:B112"/>
    <mergeCell ref="B72:B94"/>
    <mergeCell ref="B8:B27"/>
    <mergeCell ref="B38:F38"/>
  </mergeCells>
  <dataValidations count="5">
    <dataValidation type="list" allowBlank="1" showInputMessage="1" showErrorMessage="1" sqref="D22">
      <formula1>$C$89:$C$92</formula1>
    </dataValidation>
    <dataValidation type="list" allowBlank="1" showInputMessage="1" showErrorMessage="1" sqref="D21">
      <formula1>$C$82:$C$85</formula1>
    </dataValidation>
    <dataValidation type="list" allowBlank="1" showInputMessage="1" showErrorMessage="1" sqref="D17">
      <formula1>$C$116:$C$117</formula1>
    </dataValidation>
    <dataValidation type="list" allowBlank="1" showInputMessage="1" showErrorMessage="1" sqref="D25">
      <formula1>$C$98:$C$112</formula1>
    </dataValidation>
    <dataValidation type="list" allowBlank="1" showInputMessage="1" showErrorMessage="1" sqref="D14">
      <formula1>$C$72:$C$78</formula1>
    </dataValidation>
  </dataValidations>
  <pageMargins left="0.70866141732283472" right="0.70866141732283472" top="0.74803149606299213" bottom="0.74803149606299213" header="0.31496062992125984" footer="0.31496062992125984"/>
  <pageSetup paperSize="9" scale="67" fitToHeight="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Cálculos</vt:lpstr>
      <vt:lpstr>Cálculos!Área_de_impresión</vt:lpstr>
    </vt:vector>
  </TitlesOfParts>
  <Company>ATEPA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Pimentel</dc:creator>
  <cp:lastModifiedBy>Alvaro Pimentel</cp:lastModifiedBy>
  <cp:lastPrinted>2014-07-11T08:34:27Z</cp:lastPrinted>
  <dcterms:created xsi:type="dcterms:W3CDTF">2011-07-28T12:15:06Z</dcterms:created>
  <dcterms:modified xsi:type="dcterms:W3CDTF">2021-09-03T13:58:20Z</dcterms:modified>
</cp:coreProperties>
</file>